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Школа 141 Набережная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<sst xmlns="http://schemas.openxmlformats.org/spreadsheetml/2006/main" count="51" uniqueCount="40">
  <si>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ЛВС 40 раб. мест</t>
  </si>
  <si>
    <t>Цена</t>
  </si>
  <si>
    <t>Кол-во</t>
  </si>
  <si>
    <t>Сумма</t>
  </si>
  <si>
    <t>Сетевое оборудование</t>
  </si>
  <si>
    <t>Коммутатор D-Link DES-1016A/C1A, 16-Port 10/100BASE-TX Unmanaged Desktop Switch, plastic case</t>
  </si>
  <si>
    <t>Розетка внешняя RJ-45 кат.5 тип KRONE</t>
  </si>
  <si>
    <t>Кабель-канал 40х25, м.п.</t>
  </si>
  <si>
    <t>Кабель-канал 20х10, м.п.</t>
  </si>
  <si>
    <t>Кабель UTP 2 пары кат.5e &lt;бухта 305м&gt; KRAULER 24AWG(0.52мм), ССА &lt;KR-UTP02-5e,ССA&gt;</t>
  </si>
  <si>
    <t>Коннектор RJ-45 Кат.5 (упаковка 100шт.)</t>
  </si>
  <si>
    <t>ИТОГО ПО ОБОРУДОВАНИЮ</t>
  </si>
  <si>
    <t>Работы по монтажу СКС</t>
  </si>
  <si>
    <t>Монтаж настенного кабель-канала</t>
  </si>
  <si>
    <t>Монтаж и подключение информационной розетки  RJ-45</t>
  </si>
  <si>
    <t>Укладка кабеля в кабель-канал</t>
  </si>
  <si>
    <t>Обжим витой пары коннектором</t>
  </si>
  <si>
    <t>Монтаж коммутатора</t>
  </si>
  <si>
    <t>Сверление стен до 500 мм.</t>
  </si>
  <si>
    <t>Настройка Маршрутизатора сети Интернет</t>
  </si>
  <si>
    <t>Сверление межэтажных перекрытий</t>
  </si>
  <si>
    <t>Всего по ЛВС</t>
  </si>
  <si>
    <t>СВН 24 ip камеры</t>
  </si>
  <si>
    <t>1/4" Omnivision CMOS (OV9712) 3.6 мм фикс., ИК-подсветка 20 м Видео: 720p, D1 @ 25 к/с AWB, BLC, Д/Н (ИК-фильтр) ONVIF 2.0 (Web, ПО) DC 12В, -40...+50°С (IP-66)</t>
  </si>
  <si>
    <t>Блок питания NA-1210A 12В, 10А</t>
  </si>
  <si>
    <t>24-х канальный IP-видеорегистратор с поддержкой протокола ONVIF,Linux; H.264; Поддержка IP-камер - 24x1080pили 32x720p; Запись - 25 к/с по каждому каналу; Видеовыходы -  HDMI, VGA, BNC; Аудио - 1/1; Трев. вх./вых. - 16/4; RS-485/422; Сеть - 1 Гб; HDD - 3 SATA (до 3 ТБ).</t>
  </si>
  <si>
    <t>18.5" Монитор BenQ GL955A (LCD, Wide, 1366x768, D-Sub)</t>
  </si>
  <si>
    <t>Жесткий диск HDD 3 Tb SATA 6Gb/s Western Digital Red &lt;WD30EFRX&gt; 64Mb 3.5"</t>
  </si>
  <si>
    <t>Комплект Passive PoE - передача питания ip камере по витой паре</t>
  </si>
  <si>
    <t>Коммутатор D-Link &lt;DES-1008D/K3A&gt; Коммутатор с 8 портами 10/100Base-TX</t>
  </si>
  <si>
    <t>Шкаф телекоммуникационный настенный 6U</t>
  </si>
  <si>
    <t>Сетевой фильтр BURO &lt;3м&gt; (6 розеток европейский стандарт) (600SH-3-9ft)</t>
  </si>
  <si>
    <t>Монтаж купольной ip видеокамеры</t>
  </si>
  <si>
    <t>Настройка купольной ip видеокамеры</t>
  </si>
  <si>
    <t>Монтаж шкафа с обрудованием</t>
  </si>
  <si>
    <t>Монтаж  коммутатора</t>
  </si>
  <si>
    <t>Подключение и настройка ip-регистратора</t>
  </si>
  <si>
    <t>Всего по СВН</t>
  </si>
  <si>
    <t>Итого</t>
  </si>
  <si>
    <t>Из стоимости монтажа видеонаблюдения исключена стоимость и монтаж кабель-канала, так как используется кабель-канал от ЛВС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</si>
</sst>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>
      <alignment wrapText="1"/>
      <protection/>
    </xf>
    <xf numFmtId="164" fontId="1" fillId="2" borderId="0" xfId="20" applyFont="1" applyFill="1" applyAlignment="1">
      <alignment wrapText="1"/>
      <protection/>
    </xf>
    <xf numFmtId="164" fontId="1" fillId="3" borderId="0" xfId="20" applyFont="1" applyFill="1" applyAlignment="1">
      <alignment horizontal="center" wrapText="1"/>
      <protection/>
    </xf>
    <xf numFmtId="164" fontId="2" fillId="3" borderId="0" xfId="20" applyFont="1" applyFill="1" applyAlignment="1">
      <alignment wrapText="1"/>
      <protection/>
    </xf>
    <xf numFmtId="164" fontId="1" fillId="2" borderId="0" xfId="20" applyFont="1" applyFill="1" applyAlignment="1">
      <alignment horizontal="center" wrapText="1"/>
      <protection/>
    </xf>
    <xf numFmtId="164" fontId="1" fillId="0" borderId="0" xfId="20" applyFont="1" applyAlignment="1">
      <alignment horizontal="center" wrapText="1"/>
      <protection/>
    </xf>
    <xf numFmtId="164" fontId="2" fillId="4" borderId="0" xfId="20" applyFont="1" applyFill="1" applyAlignment="1">
      <alignment horizontal="center" wrapText="1"/>
      <protection/>
    </xf>
    <xf numFmtId="164" fontId="2" fillId="4" borderId="0" xfId="20" applyFont="1" applyFill="1" applyAlignment="1">
      <alignment wrapText="1"/>
      <protection/>
    </xf>
    <xf numFmtId="164" fontId="2" fillId="0" borderId="0" xfId="20" applyFont="1" applyAlignment="1">
      <alignment wrapText="1"/>
      <protection/>
    </xf>
    <xf numFmtId="164" fontId="2" fillId="5" borderId="0" xfId="20" applyFont="1" applyFill="1" applyAlignment="1">
      <alignment horizontal="center" wrapText="1"/>
      <protection/>
    </xf>
    <xf numFmtId="164" fontId="2" fillId="5" borderId="0" xfId="20" applyFont="1" applyFill="1" applyAlignment="1">
      <alignment wrapText="1"/>
      <protection/>
    </xf>
    <xf numFmtId="164" fontId="2" fillId="2" borderId="0" xfId="20" applyFont="1" applyFill="1" applyAlignment="1">
      <alignment wrapText="1"/>
      <protection/>
    </xf>
    <xf numFmtId="164" fontId="2" fillId="6" borderId="0" xfId="20" applyFont="1" applyFill="1" applyAlignment="1">
      <alignment horizontal="center" wrapText="1"/>
      <protection/>
    </xf>
    <xf numFmtId="164" fontId="2" fillId="6" borderId="0" xfId="20" applyFont="1" applyFill="1" applyAlignment="1">
      <alignment wrapText="1"/>
      <protection/>
    </xf>
    <xf numFmtId="164" fontId="2" fillId="7" borderId="0" xfId="20" applyFont="1" applyFill="1" applyAlignment="1">
      <alignment horizontal="center" wrapText="1"/>
      <protection/>
    </xf>
    <xf numFmtId="164" fontId="2" fillId="7" borderId="0" xfId="20" applyFont="1" applyFill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86E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D85C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25">
      <selection activeCell="C40" sqref="C40"/>
    </sheetView>
  </sheetViews>
  <sheetFormatPr defaultColWidth="17.140625" defaultRowHeight="12.75" customHeight="1"/>
  <cols>
    <col min="1" max="1" width="4.57421875" style="1" customWidth="1"/>
    <col min="2" max="2" width="109.8515625" style="1" customWidth="1"/>
    <col min="3" max="3" width="10.00390625" style="1" customWidth="1"/>
    <col min="4" max="4" width="8.57421875" style="1" customWidth="1"/>
    <col min="5" max="5" width="10.7109375" style="1" customWidth="1"/>
    <col min="6" max="6" width="17.57421875" style="1" customWidth="1"/>
    <col min="7" max="16384" width="17.140625" style="1" customWidth="1"/>
  </cols>
  <sheetData>
    <row r="1" spans="1:20" ht="12.75" customHeight="1">
      <c r="A1" s="2"/>
      <c r="B1" s="2" t="s">
        <v>0</v>
      </c>
      <c r="C1" s="3" t="s">
        <v>1</v>
      </c>
      <c r="D1" s="3" t="s">
        <v>2</v>
      </c>
      <c r="E1" s="3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4"/>
      <c r="B2" s="5" t="s">
        <v>4</v>
      </c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6"/>
      <c r="B3" s="2" t="s">
        <v>5</v>
      </c>
      <c r="C3" s="2">
        <v>1100</v>
      </c>
      <c r="D3" s="2">
        <v>6</v>
      </c>
      <c r="E3" s="2">
        <f aca="true" t="shared" si="0" ref="E3:E8">C3*D3</f>
        <v>6600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6"/>
      <c r="B4" s="2" t="s">
        <v>6</v>
      </c>
      <c r="C4" s="2">
        <v>46</v>
      </c>
      <c r="D4" s="2">
        <v>40</v>
      </c>
      <c r="E4" s="2">
        <f t="shared" si="0"/>
        <v>1840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6"/>
      <c r="B5" s="2" t="s">
        <v>7</v>
      </c>
      <c r="C5" s="2">
        <v>45</v>
      </c>
      <c r="D5" s="2">
        <v>194</v>
      </c>
      <c r="E5" s="2">
        <f t="shared" si="0"/>
        <v>8730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2" t="s">
        <v>8</v>
      </c>
      <c r="C6" s="3">
        <v>18</v>
      </c>
      <c r="D6" s="3">
        <v>218</v>
      </c>
      <c r="E6" s="2">
        <f t="shared" si="0"/>
        <v>3924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7"/>
      <c r="B7" s="2" t="s">
        <v>9</v>
      </c>
      <c r="C7" s="2">
        <v>1250</v>
      </c>
      <c r="D7" s="2">
        <v>9</v>
      </c>
      <c r="E7" s="2">
        <f t="shared" si="0"/>
        <v>11250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 customHeight="1">
      <c r="A8" s="7"/>
      <c r="B8" s="2" t="s">
        <v>10</v>
      </c>
      <c r="C8" s="2">
        <v>200</v>
      </c>
      <c r="D8" s="2">
        <v>1</v>
      </c>
      <c r="E8" s="2">
        <f t="shared" si="0"/>
        <v>200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>
      <c r="A9" s="8"/>
      <c r="B9" s="9" t="s">
        <v>11</v>
      </c>
      <c r="C9" s="9"/>
      <c r="D9" s="9"/>
      <c r="E9" s="9">
        <f>SUM(E3:E8)</f>
        <v>32544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 customHeight="1">
      <c r="A10" s="11"/>
      <c r="B10" s="12" t="s">
        <v>12</v>
      </c>
      <c r="C10" s="4"/>
      <c r="D10" s="4"/>
      <c r="E10" s="4"/>
      <c r="F10" s="13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2.75" customHeight="1">
      <c r="A11" s="6"/>
      <c r="B11" s="2" t="s">
        <v>13</v>
      </c>
      <c r="C11" s="2">
        <v>35</v>
      </c>
      <c r="D11" s="2">
        <v>412</v>
      </c>
      <c r="E11" s="2">
        <f aca="true" t="shared" si="1" ref="E11:E18">C11*D11</f>
        <v>14420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6"/>
      <c r="B12" s="2" t="s">
        <v>14</v>
      </c>
      <c r="C12" s="2">
        <v>60</v>
      </c>
      <c r="D12" s="2">
        <v>40</v>
      </c>
      <c r="E12" s="2">
        <f t="shared" si="1"/>
        <v>2400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6"/>
      <c r="B13" s="2" t="s">
        <v>15</v>
      </c>
      <c r="C13" s="2">
        <v>30</v>
      </c>
      <c r="D13" s="2">
        <v>412</v>
      </c>
      <c r="E13" s="2">
        <f t="shared" si="1"/>
        <v>12360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6"/>
      <c r="B14" s="2" t="s">
        <v>16</v>
      </c>
      <c r="C14" s="2">
        <v>50</v>
      </c>
      <c r="D14" s="2">
        <v>80</v>
      </c>
      <c r="E14" s="2">
        <f t="shared" si="1"/>
        <v>4000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6"/>
      <c r="B15" s="2" t="s">
        <v>17</v>
      </c>
      <c r="C15" s="2">
        <v>400</v>
      </c>
      <c r="D15" s="2">
        <v>6</v>
      </c>
      <c r="E15" s="2">
        <f t="shared" si="1"/>
        <v>2400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7"/>
      <c r="B16" s="2" t="s">
        <v>18</v>
      </c>
      <c r="C16" s="2">
        <v>350</v>
      </c>
      <c r="D16" s="2">
        <v>40</v>
      </c>
      <c r="E16" s="2">
        <f t="shared" si="1"/>
        <v>14000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7"/>
      <c r="B17" s="2" t="s">
        <v>19</v>
      </c>
      <c r="C17" s="2">
        <v>2000</v>
      </c>
      <c r="D17" s="2">
        <v>1</v>
      </c>
      <c r="E17" s="2">
        <f t="shared" si="1"/>
        <v>2000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7"/>
      <c r="B18" s="2" t="s">
        <v>20</v>
      </c>
      <c r="C18" s="2">
        <v>1800</v>
      </c>
      <c r="D18" s="2">
        <v>5</v>
      </c>
      <c r="E18" s="2">
        <f t="shared" si="1"/>
        <v>9000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8"/>
      <c r="B19" s="9"/>
      <c r="C19" s="9"/>
      <c r="D19" s="9"/>
      <c r="E19" s="9">
        <f>SUM(E11:E18)</f>
        <v>60580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.75" customHeight="1">
      <c r="A20" s="14"/>
      <c r="B20" s="15" t="s">
        <v>21</v>
      </c>
      <c r="C20" s="15"/>
      <c r="D20" s="15"/>
      <c r="E20" s="15">
        <f>SUM((E9+E19))</f>
        <v>93124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2.75" customHeight="1">
      <c r="A21" s="7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 t="s">
        <v>22</v>
      </c>
      <c r="C22" s="3" t="s">
        <v>1</v>
      </c>
      <c r="D22" s="3" t="s">
        <v>2</v>
      </c>
      <c r="E22" s="3" t="s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4"/>
      <c r="B23" s="5" t="s">
        <v>4</v>
      </c>
      <c r="C23" s="4"/>
      <c r="D23" s="4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6"/>
      <c r="B24" s="2" t="s">
        <v>23</v>
      </c>
      <c r="C24" s="2">
        <v>4500</v>
      </c>
      <c r="D24" s="2">
        <v>24</v>
      </c>
      <c r="E24" s="2">
        <f aca="true" t="shared" si="2" ref="E24:E35">C24*D24</f>
        <v>108000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6"/>
      <c r="B25" s="2" t="s">
        <v>24</v>
      </c>
      <c r="C25" s="2">
        <v>1750</v>
      </c>
      <c r="D25" s="2">
        <v>5</v>
      </c>
      <c r="E25" s="2">
        <f t="shared" si="2"/>
        <v>8750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63.75" customHeight="1">
      <c r="A26" s="6"/>
      <c r="B26" s="2" t="s">
        <v>25</v>
      </c>
      <c r="C26" s="2">
        <v>26700</v>
      </c>
      <c r="D26" s="2">
        <v>1</v>
      </c>
      <c r="E26" s="2">
        <f t="shared" si="2"/>
        <v>26700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6"/>
      <c r="B27" s="2" t="s">
        <v>26</v>
      </c>
      <c r="C27" s="3">
        <v>3200</v>
      </c>
      <c r="D27" s="3">
        <v>1</v>
      </c>
      <c r="E27" s="2">
        <f t="shared" si="2"/>
        <v>3200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7"/>
      <c r="B28" s="2" t="s">
        <v>27</v>
      </c>
      <c r="C28" s="2">
        <v>5500</v>
      </c>
      <c r="D28" s="2">
        <v>3</v>
      </c>
      <c r="E28" s="2">
        <f t="shared" si="2"/>
        <v>16500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6"/>
      <c r="B29" s="3" t="s">
        <v>28</v>
      </c>
      <c r="C29" s="3">
        <v>370</v>
      </c>
      <c r="D29" s="3">
        <v>24</v>
      </c>
      <c r="E29" s="2">
        <f t="shared" si="2"/>
        <v>8880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7"/>
      <c r="B30" s="1" t="s">
        <v>29</v>
      </c>
      <c r="C30" s="2">
        <v>880</v>
      </c>
      <c r="D30" s="2">
        <v>3</v>
      </c>
      <c r="E30" s="2">
        <f t="shared" si="2"/>
        <v>2640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7"/>
      <c r="B31" s="2" t="s">
        <v>5</v>
      </c>
      <c r="C31" s="2">
        <v>1100</v>
      </c>
      <c r="D31" s="2">
        <v>1</v>
      </c>
      <c r="E31" s="2">
        <f t="shared" si="2"/>
        <v>1100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7"/>
      <c r="B32" s="2" t="s">
        <v>30</v>
      </c>
      <c r="C32" s="2">
        <v>4560</v>
      </c>
      <c r="D32" s="2">
        <v>1</v>
      </c>
      <c r="E32" s="2">
        <f t="shared" si="2"/>
        <v>4560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7"/>
      <c r="B33" s="2" t="s">
        <v>9</v>
      </c>
      <c r="C33" s="2">
        <v>1250</v>
      </c>
      <c r="D33" s="2">
        <v>5</v>
      </c>
      <c r="E33" s="2">
        <f t="shared" si="2"/>
        <v>6250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7"/>
      <c r="B34" s="2" t="s">
        <v>31</v>
      </c>
      <c r="C34" s="2">
        <v>190</v>
      </c>
      <c r="D34" s="2">
        <v>4</v>
      </c>
      <c r="E34" s="2">
        <f t="shared" si="2"/>
        <v>760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7"/>
      <c r="B35" s="2" t="s">
        <v>10</v>
      </c>
      <c r="C35" s="2">
        <v>200</v>
      </c>
      <c r="D35" s="2">
        <v>1</v>
      </c>
      <c r="E35" s="2">
        <f t="shared" si="2"/>
        <v>200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8"/>
      <c r="B36" s="9" t="s">
        <v>11</v>
      </c>
      <c r="C36" s="9"/>
      <c r="D36" s="9"/>
      <c r="E36" s="9">
        <f>SUM(E24:E32)</f>
        <v>180330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11"/>
      <c r="B37" s="12" t="s">
        <v>12</v>
      </c>
      <c r="C37" s="4"/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6"/>
      <c r="B38" s="2" t="s">
        <v>32</v>
      </c>
      <c r="C38" s="2">
        <v>700</v>
      </c>
      <c r="D38" s="2">
        <v>24</v>
      </c>
      <c r="E38" s="2">
        <f aca="true" t="shared" si="3" ref="E38:E44">C38*D38</f>
        <v>16800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6"/>
      <c r="B39" s="2" t="s">
        <v>33</v>
      </c>
      <c r="C39" s="2">
        <v>700</v>
      </c>
      <c r="D39" s="2">
        <v>24</v>
      </c>
      <c r="E39" s="2">
        <f t="shared" si="3"/>
        <v>16800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6"/>
      <c r="B40" s="2" t="s">
        <v>15</v>
      </c>
      <c r="C40" s="2">
        <v>30</v>
      </c>
      <c r="D40" s="2">
        <v>412</v>
      </c>
      <c r="E40" s="2">
        <f t="shared" si="3"/>
        <v>12360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6"/>
      <c r="B41" s="2" t="s">
        <v>16</v>
      </c>
      <c r="C41" s="2">
        <v>50</v>
      </c>
      <c r="D41" s="2">
        <v>48</v>
      </c>
      <c r="E41" s="2">
        <f t="shared" si="3"/>
        <v>2400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6"/>
      <c r="B42" s="2" t="s">
        <v>34</v>
      </c>
      <c r="C42" s="2">
        <v>2500</v>
      </c>
      <c r="D42" s="2">
        <v>1</v>
      </c>
      <c r="E42" s="2">
        <f t="shared" si="3"/>
        <v>2500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7"/>
      <c r="B43" s="2" t="s">
        <v>35</v>
      </c>
      <c r="C43" s="2">
        <v>400</v>
      </c>
      <c r="D43" s="2">
        <v>4</v>
      </c>
      <c r="E43" s="2">
        <f t="shared" si="3"/>
        <v>1600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7"/>
      <c r="B44" s="2" t="s">
        <v>36</v>
      </c>
      <c r="C44" s="2">
        <v>2500</v>
      </c>
      <c r="D44" s="2">
        <v>2</v>
      </c>
      <c r="E44" s="2">
        <f t="shared" si="3"/>
        <v>5000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8"/>
      <c r="B45" s="9"/>
      <c r="C45" s="9"/>
      <c r="D45" s="9"/>
      <c r="E45" s="9">
        <f>SUM(E38:E44)</f>
        <v>57460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14"/>
      <c r="B46" s="15" t="s">
        <v>37</v>
      </c>
      <c r="C46" s="15"/>
      <c r="D46" s="15"/>
      <c r="E46" s="15">
        <f>SUM((E36+E45))</f>
        <v>237790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16"/>
      <c r="B47" s="17" t="s">
        <v>38</v>
      </c>
      <c r="C47" s="17"/>
      <c r="D47" s="17"/>
      <c r="E47" s="17">
        <f>E46+E20</f>
        <v>330914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10" t="s">
        <v>39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